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420"/>
  <workbookPr defaultThemeVersion="166925"/>
  <mc:AlternateContent xmlns:mc="http://schemas.openxmlformats.org/markup-compatibility/2006">
    <mc:Choice Requires="x15">
      <x15ac:absPath xmlns:x15ac="http://schemas.microsoft.com/office/spreadsheetml/2010/11/ac" url="/Users/viviane/Desktop/External drive/2025/Staff/Hasan/eDAR 356-05_01/"/>
    </mc:Choice>
  </mc:AlternateContent>
  <xr:revisionPtr revIDLastSave="0" documentId="13_ncr:1_{F460F91B-B56B-6D40-B5AA-8AC3AA1A6ECC}" xr6:coauthVersionLast="47" xr6:coauthVersionMax="47" xr10:uidLastSave="{00000000-0000-0000-0000-000000000000}"/>
  <bookViews>
    <workbookView xWindow="-38060" yWindow="6020" windowWidth="28580" windowHeight="14900" xr2:uid="{77EA13A4-0E0A-44DC-A937-C18B8D0D4811}"/>
  </bookViews>
  <sheets>
    <sheet name="Mortality Risk Prediction Score"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calcChain.xml><?xml version="1.0" encoding="utf-8"?>
<calcChain xmlns="http://schemas.openxmlformats.org/spreadsheetml/2006/main">
  <c r="C16" i="1" l="1"/>
  <c r="C15" i="1"/>
  <c r="C14" i="1"/>
  <c r="C13" i="1"/>
  <c r="C12" i="1"/>
  <c r="C11" i="1"/>
  <c r="C10" i="1"/>
  <c r="C9" i="1"/>
  <c r="C8" i="1"/>
  <c r="C7" i="1"/>
  <c r="C6" i="1"/>
  <c r="C5" i="1"/>
  <c r="C4" i="1"/>
  <c r="C3" i="1"/>
  <c r="C2" i="1"/>
  <c r="D2" i="1" l="1"/>
  <c r="F2" i="1" s="1"/>
  <c r="E2" i="1" l="1"/>
</calcChain>
</file>

<file path=xl/sharedStrings.xml><?xml version="1.0" encoding="utf-8"?>
<sst xmlns="http://schemas.openxmlformats.org/spreadsheetml/2006/main" count="26" uniqueCount="26">
  <si>
    <t>continuous covariates</t>
  </si>
  <si>
    <t>Sum of products</t>
  </si>
  <si>
    <t>median</t>
  </si>
  <si>
    <t>age_10_train</t>
  </si>
  <si>
    <t>cd4_nadir_100_train</t>
  </si>
  <si>
    <t>years_on_arv_base_train</t>
  </si>
  <si>
    <t>Covariate-coefficient product</t>
  </si>
  <si>
    <t>Predicted 1-year all-cause mortality</t>
  </si>
  <si>
    <t>Risk Factor</t>
  </si>
  <si>
    <t>Age (range 18-100 years)</t>
  </si>
  <si>
    <t>Insert Value</t>
  </si>
  <si>
    <t>Mortality risk prediction index score</t>
  </si>
  <si>
    <t>Sex at birth (Males/Females) (0/1)</t>
  </si>
  <si>
    <t>Years on antiretroviral therapy (range 0-82 years)</t>
  </si>
  <si>
    <t>Substance use disorder (Yes/No) (1/0)</t>
  </si>
  <si>
    <t>Non-AIDS-defining cancers (Yes/No) (1/0)</t>
  </si>
  <si>
    <t>Chronic obstructive pulmonary disease (Yes/No) (1/0)</t>
  </si>
  <si>
    <t>Chronic kidney disease (Yes/No) (1/0)</t>
  </si>
  <si>
    <t>Chronic liver disease (Yes/No) (1/0)</t>
  </si>
  <si>
    <t>Cardiovascular disease (Yes/No) (1/0)</t>
  </si>
  <si>
    <t>Plasma viral load suppression (Yes/No) (0/1)</t>
  </si>
  <si>
    <t>Hypertension (Yes/No) (1/0)</t>
  </si>
  <si>
    <t>Metastatic Solid Tumor (Yes/No) (1/0)</t>
  </si>
  <si>
    <t>Diabetes (Yes/No) (1/0)</t>
  </si>
  <si>
    <t>Income Assistance (Yes/No) (1/0)</t>
  </si>
  <si>
    <r>
      <t>CD4 nadir  (range 0-1850 cells/mm</t>
    </r>
    <r>
      <rPr>
        <vertAlign val="superscript"/>
        <sz val="11"/>
        <color rgb="FF000000"/>
        <rFont val="Calibri"/>
        <family val="2"/>
        <scheme val="minor"/>
      </rPr>
      <t>3</t>
    </r>
    <r>
      <rPr>
        <sz val="11"/>
        <color rgb="FF000000"/>
        <rFont val="Calibri"/>
        <family val="2"/>
        <scheme val="minor"/>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</si>
</sst>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6" x14ac:knownFonts="1">
    <font>
      <sz val="11"/>
      <color theme="1"/>
      <name val="Calibri"/>
      <family val="2"/>
      <scheme val="minor"/>
    </font>
    <font>
      <b/>
      <sz val="11"/>
      <color theme="1"/>
      <name val="Calibri"/>
      <family val="2"/>
      <scheme val="minor"/>
    </font>
    <font>
      <sz val="9.5"/>
      <color rgb="FF000000"/>
      <name val="Arial"/>
      <family val="2"/>
    </font>
    <font>
      <sz val="11"/>
      <color rgb="FF000000"/>
      <name val="Calibri"/>
      <family val="2"/>
      <scheme val="minor"/>
    </font>
    <font>
      <b/>
      <sz val="11"/>
      <color rgb="FF000000"/>
      <name val="Calibri"/>
      <family val="2"/>
      <scheme val="minor"/>
    </font>
    <font>
      <vertAlign val="superscript"/>
      <sz val="11"/>
      <color rgb="FF000000"/>
      <name val="Calibri"/>
      <family val="2"/>
      <scheme val="minor"/>
    </font>
  </fonts>
  <fills count="6">
    <fill>
      <patternFill patternType="none"/>
    </fill>
    <fill>
      <patternFill patternType="gray125"/>
    </fill>
    <fill>
      <patternFill patternType="solid">
        <fgColor theme="0"/>
        <bgColor indexed="64"/>
      </patternFill>
    </fill>
    <fill>
      <patternFill patternType="solid">
        <fgColor rgb="FFEAE8D9"/>
        <bgColor indexed="64"/>
      </patternFill>
    </fill>
    <fill>
      <patternFill patternType="solid">
        <fgColor rgb="FFB1C0A1"/>
        <bgColor indexed="64"/>
      </patternFill>
    </fill>
    <fill>
      <patternFill patternType="solid">
        <fgColor rgb="FF93ACA2"/>
        <bgColor indexed="64"/>
      </patternFill>
    </fill>
  </fills>
  <borders count="5">
    <border>
      <left/>
      <right/>
      <top/>
      <bottom/>
      <diagonal/>
    </border>
    <border>
      <left style="thin">
        <color theme="0" tint="-0.14993743705557422"/>
      </left>
      <right style="thin">
        <color theme="0" tint="-0.14993743705557422"/>
      </right>
      <top style="thin">
        <color theme="0" tint="-0.14993743705557422"/>
      </top>
      <bottom style="thin">
        <color theme="0" tint="-0.14993743705557422"/>
      </bottom>
      <diagonal/>
    </border>
    <border>
      <left style="thin">
        <color theme="0" tint="-0.14996795556505021"/>
      </left>
      <right/>
      <top style="thin">
        <color theme="0" tint="-0.14996795556505021"/>
      </top>
      <bottom/>
      <diagonal/>
    </border>
    <border>
      <left/>
      <right/>
      <top style="thin">
        <color theme="0" tint="-0.14996795556505021"/>
      </top>
      <bottom/>
      <diagonal/>
    </border>
    <border>
      <left/>
      <right style="thin">
        <color theme="0" tint="-0.14996795556505021"/>
      </right>
      <top style="thin">
        <color theme="0" tint="-0.14996795556505021"/>
      </top>
      <bottom/>
      <diagonal/>
    </border>
  </borders>
  <cellStyleXfs count="2">
    <xf numFmtId="0" fontId="0" fillId="0" borderId="0"/>
    <xf numFmtId="0" fontId="2" fillId="0" borderId="0"/>
  </cellStyleXfs>
  <cellXfs count="16">
    <xf numFmtId="0" fontId="0" fillId="0" borderId="0" xfId="0"/>
    <xf numFmtId="0" fontId="1" fillId="0" borderId="0" xfId="0" applyFont="1"/>
    <xf numFmtId="0" fontId="3" fillId="0" borderId="0" xfId="0" applyFont="1"/>
    <xf numFmtId="0" fontId="1" fillId="3" borderId="3" xfId="0" applyFont="1" applyFill="1" applyBorder="1"/>
    <xf numFmtId="0" fontId="1" fillId="0" borderId="3" xfId="0" applyFont="1" applyBorder="1"/>
    <xf numFmtId="0" fontId="1" fillId="4" borderId="3" xfId="0" applyFont="1" applyFill="1" applyBorder="1"/>
    <xf numFmtId="0" fontId="1" fillId="5" borderId="4" xfId="0" applyFont="1" applyFill="1" applyBorder="1"/>
    <xf numFmtId="0" fontId="4" fillId="2" borderId="2" xfId="0" applyFont="1" applyFill="1" applyBorder="1"/>
    <xf numFmtId="0" fontId="0" fillId="3" borderId="1" xfId="0" applyFill="1" applyBorder="1"/>
    <xf numFmtId="0" fontId="0" fillId="2" borderId="1" xfId="0" applyFill="1" applyBorder="1"/>
    <xf numFmtId="1" fontId="0" fillId="4" borderId="1" xfId="0" applyNumberFormat="1" applyFill="1" applyBorder="1"/>
    <xf numFmtId="164" fontId="0" fillId="5" borderId="1" xfId="0" applyNumberFormat="1" applyFill="1" applyBorder="1"/>
    <xf numFmtId="0" fontId="0" fillId="2" borderId="0" xfId="0" applyFill="1"/>
    <xf numFmtId="0" fontId="0" fillId="4" borderId="1" xfId="0" applyFill="1" applyBorder="1"/>
    <xf numFmtId="0" fontId="0" fillId="5" borderId="1" xfId="0" applyFill="1" applyBorder="1"/>
    <xf numFmtId="0" fontId="3" fillId="2" borderId="1" xfId="1" applyFont="1" applyFill="1" applyBorder="1" applyAlignment="1">
      <alignment horizontal="left"/>
    </xf>
  </cellXfs>
  <cellStyles count="2">
    <cellStyle name="Normal" xfId="0" builtinId="0"/>
    <cellStyle name="Normal 2" xfId="1" xr:uid="{00000000-0005-0000-0000-00002F000000}"/>
  </cellStyles>
  <dxfs count="0"/>
  <tableStyles count="0" defaultTableStyle="TableStyleMedium2" defaultPivotStyle="PivotStyleLight16"/>
  <colors>
    <mruColors>
      <color rgb="FF5B5E60"/>
      <color rgb="FFA7ABAC"/>
      <color rgb="FF93ACA2"/>
      <color rgb="FF749FA0"/>
      <color rgb="FF78988B"/>
      <color rgb="FFB1C0A1"/>
      <color rgb="FFC1C0A1"/>
      <color rgb="FFEAE8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61551</xdr:colOff>
      <xdr:row>17</xdr:row>
      <xdr:rowOff>162306</xdr:rowOff>
    </xdr:from>
    <xdr:to>
      <xdr:col>8</xdr:col>
      <xdr:colOff>45904</xdr:colOff>
      <xdr:row>23</xdr:row>
      <xdr:rowOff>149186</xdr:rowOff>
    </xdr:to>
    <xdr:sp macro="" textlink="">
      <xdr:nvSpPr>
        <xdr:cNvPr id="4" name="Text Box 2">
          <a:extLst>
            <a:ext uri="{FF2B5EF4-FFF2-40B4-BE49-F238E27FC236}">
              <a16:creationId xmlns:a16="http://schemas.microsoft.com/office/drawing/2014/main" id="{5168B919-2CBC-4A19-87F4-FD106F4B75C7}"/>
            </a:ext>
          </a:extLst>
        </xdr:cNvPr>
        <xdr:cNvSpPr txBox="1">
          <a:spLocks noChangeArrowheads="1"/>
        </xdr:cNvSpPr>
      </xdr:nvSpPr>
      <xdr:spPr bwMode="auto">
        <a:xfrm>
          <a:off x="61551" y="3781041"/>
          <a:ext cx="9830678" cy="1134470"/>
        </a:xfrm>
        <a:prstGeom prst="rect">
          <a:avLst/>
        </a:prstGeom>
        <a:solidFill>
          <a:srgbClr val="FFFFFF"/>
        </a:solidFill>
        <a:ln w="9525">
          <a:solidFill>
            <a:srgbClr val="A7ABAC"/>
          </a:solidFill>
          <a:prstDash val="dash"/>
          <a:miter lim="800000"/>
          <a:headEnd/>
          <a:tailEnd/>
        </a:ln>
      </xdr:spPr>
      <xdr:txBody>
        <a:bodyPr vertOverflow="clip" wrap="square" lIns="27432" tIns="27432" rIns="0" bIns="0" anchor="t"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CA" sz="1100" b="1" i="0" u="none" strike="noStrike" kern="0" cap="none" spc="0" normalizeH="0" baseline="0" noProof="0">
            <a:ln>
              <a:noFill/>
            </a:ln>
            <a:solidFill>
              <a:sysClr val="windowText" lastClr="000000"/>
            </a:solidFill>
            <a:effectLst/>
            <a:uLnTx/>
            <a:uFillTx/>
            <a:latin typeface="Calibri"/>
            <a:cs typeface="Calibri"/>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CA" sz="1100" b="1" i="0" u="none" strike="noStrike" kern="0" cap="none" spc="0" normalizeH="0" baseline="0" noProof="0">
              <a:ln>
                <a:noFill/>
              </a:ln>
              <a:solidFill>
                <a:sysClr val="windowText" lastClr="000000"/>
              </a:solidFill>
              <a:effectLst/>
              <a:uLnTx/>
              <a:uFillTx/>
              <a:latin typeface="Calibri"/>
              <a:cs typeface="Calibri"/>
            </a:rPr>
            <a:t>Note: </a:t>
          </a:r>
          <a:r>
            <a:rPr kumimoji="0" lang="en-CA" sz="1100" b="0" i="0" u="none" strike="noStrike" kern="0" cap="none" spc="0" normalizeH="0" baseline="0" noProof="0">
              <a:ln>
                <a:noFill/>
              </a:ln>
              <a:solidFill>
                <a:sysClr val="windowText" lastClr="000000"/>
              </a:solidFill>
              <a:effectLst/>
              <a:uLnTx/>
              <a:uFillTx/>
              <a:latin typeface="+mn-lt"/>
              <a:cs typeface="Calibri"/>
            </a:rPr>
            <a:t>See the paper "Development and Validation of a Mortality Risk Prediction Index Score for Adults Living with HIV and Multiple Chronic Comorbidities" for exact definitions of risk factors. Enter values in column B. Mortality risk prediction index score will appear in column E. Predicted one-year all-cause mortality risk will appear in column F. Unhide all columns to see the calculations.</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808B1D-6FE2-4927-AC53-EFBD19AC1FE5}">
  <dimension ref="A1:I25"/>
  <sheetViews>
    <sheetView tabSelected="1" zoomScale="166" workbookViewId="0">
      <selection activeCell="B12" sqref="B12"/>
    </sheetView>
  </sheetViews>
  <sheetFormatPr baseColWidth="10" defaultColWidth="8.83203125" defaultRowHeight="15" x14ac:dyDescent="0.2"/>
  <cols>
    <col min="1" max="1" width="47.33203125" customWidth="1"/>
    <col min="2" max="2" width="23.33203125" customWidth="1"/>
    <col min="3" max="3" width="24.1640625" hidden="1" customWidth="1"/>
    <col min="4" max="4" width="13.5" hidden="1" customWidth="1"/>
    <col min="5" max="5" width="29.6640625" bestFit="1" customWidth="1"/>
    <col min="6" max="6" width="29" bestFit="1" customWidth="1"/>
    <col min="7" max="7" width="13.83203125" hidden="1" customWidth="1"/>
    <col min="8" max="8" width="19.83203125" hidden="1" customWidth="1"/>
    <col min="9" max="9" width="9.1640625" bestFit="1" customWidth="1"/>
  </cols>
  <sheetData>
    <row r="1" spans="1:9" ht="17" customHeight="1" x14ac:dyDescent="0.2">
      <c r="A1" s="7" t="s">
        <v>8</v>
      </c>
      <c r="B1" s="3" t="s">
        <v>10</v>
      </c>
      <c r="C1" s="4" t="s">
        <v>6</v>
      </c>
      <c r="D1" s="4" t="s">
        <v>1</v>
      </c>
      <c r="E1" s="5" t="s">
        <v>11</v>
      </c>
      <c r="F1" s="6" t="s">
        <v>7</v>
      </c>
      <c r="G1" s="1" t="s">
        <v>0</v>
      </c>
      <c r="H1" s="1" t="s">
        <v>2</v>
      </c>
      <c r="I1" s="1"/>
    </row>
    <row r="2" spans="1:9" ht="17" customHeight="1" x14ac:dyDescent="0.2">
      <c r="A2" s="15" t="s">
        <v>19</v>
      </c>
      <c r="B2" s="8">
        <v>0</v>
      </c>
      <c r="C2">
        <f>B2*0.63504</f>
        <v>0</v>
      </c>
      <c r="D2" s="9">
        <f>SUM(C2:C16)</f>
        <v>2.8495840000000001</v>
      </c>
      <c r="E2" s="10">
        <f>IF(D2&gt;-5.2,((D2+5.2)/(7.1+5.2))*100,0)</f>
        <v>65.443772357723574</v>
      </c>
      <c r="F2" s="11">
        <f>(1-0.99115^EXP(D2))</f>
        <v>0.14239699507245562</v>
      </c>
      <c r="G2" t="s">
        <v>3</v>
      </c>
      <c r="H2">
        <v>4.7</v>
      </c>
    </row>
    <row r="3" spans="1:9" ht="17" customHeight="1" x14ac:dyDescent="0.2">
      <c r="A3" s="15" t="s">
        <v>18</v>
      </c>
      <c r="B3" s="8">
        <v>1</v>
      </c>
      <c r="C3">
        <f>B3*0.54073</f>
        <v>0.54073000000000004</v>
      </c>
      <c r="D3" s="9"/>
      <c r="E3" s="13"/>
      <c r="F3" s="14"/>
      <c r="G3" t="s">
        <v>4</v>
      </c>
      <c r="H3">
        <v>4.3</v>
      </c>
    </row>
    <row r="4" spans="1:9" ht="17" customHeight="1" x14ac:dyDescent="0.2">
      <c r="A4" s="15" t="s">
        <v>17</v>
      </c>
      <c r="B4" s="8">
        <v>0</v>
      </c>
      <c r="C4">
        <f>B4*0.48359</f>
        <v>0</v>
      </c>
      <c r="D4" s="9"/>
      <c r="E4" s="13"/>
      <c r="F4" s="14"/>
      <c r="G4" t="s">
        <v>5</v>
      </c>
      <c r="H4" s="2">
        <v>4</v>
      </c>
      <c r="I4" s="2"/>
    </row>
    <row r="5" spans="1:9" ht="17" customHeight="1" x14ac:dyDescent="0.2">
      <c r="A5" s="15" t="s">
        <v>16</v>
      </c>
      <c r="B5" s="8">
        <v>0</v>
      </c>
      <c r="C5">
        <f>B5*0.72023</f>
        <v>0</v>
      </c>
      <c r="D5" s="9"/>
      <c r="E5" s="13"/>
      <c r="F5" s="14"/>
      <c r="G5" s="12"/>
    </row>
    <row r="6" spans="1:9" ht="17" customHeight="1" x14ac:dyDescent="0.2">
      <c r="A6" s="15" t="s">
        <v>15</v>
      </c>
      <c r="B6" s="8">
        <v>0</v>
      </c>
      <c r="C6">
        <f>B6*0.76882</f>
        <v>0</v>
      </c>
      <c r="D6" s="9"/>
      <c r="E6" s="13"/>
      <c r="F6" s="14"/>
      <c r="G6" s="12"/>
    </row>
    <row r="7" spans="1:9" ht="17" customHeight="1" x14ac:dyDescent="0.2">
      <c r="A7" s="15" t="s">
        <v>14</v>
      </c>
      <c r="B7" s="8">
        <v>1</v>
      </c>
      <c r="C7">
        <f>B7*0.95708</f>
        <v>0.95708000000000004</v>
      </c>
      <c r="D7" s="9"/>
      <c r="E7" s="13"/>
      <c r="F7" s="14"/>
      <c r="G7" s="12"/>
    </row>
    <row r="8" spans="1:9" ht="17" customHeight="1" x14ac:dyDescent="0.2">
      <c r="A8" s="15" t="s">
        <v>21</v>
      </c>
      <c r="B8" s="8">
        <v>0</v>
      </c>
      <c r="C8">
        <f>B8*(-0.2402)</f>
        <v>0</v>
      </c>
      <c r="D8" s="9"/>
      <c r="E8" s="13"/>
      <c r="F8" s="14"/>
      <c r="G8" s="12"/>
    </row>
    <row r="9" spans="1:9" ht="17" customHeight="1" x14ac:dyDescent="0.2">
      <c r="A9" s="15" t="s">
        <v>22</v>
      </c>
      <c r="B9" s="8">
        <v>0</v>
      </c>
      <c r="C9">
        <f>B9*0.81985</f>
        <v>0</v>
      </c>
      <c r="D9" s="9"/>
      <c r="E9" s="13"/>
      <c r="F9" s="14"/>
      <c r="G9" s="12"/>
    </row>
    <row r="10" spans="1:9" ht="17" customHeight="1" x14ac:dyDescent="0.2">
      <c r="A10" s="15" t="s">
        <v>23</v>
      </c>
      <c r="B10" s="8">
        <v>0</v>
      </c>
      <c r="C10">
        <f>B10*0.25004</f>
        <v>0</v>
      </c>
      <c r="D10" s="9"/>
      <c r="E10" s="13"/>
      <c r="F10" s="14"/>
      <c r="G10" s="12"/>
    </row>
    <row r="11" spans="1:9" ht="17" customHeight="1" x14ac:dyDescent="0.2">
      <c r="A11" s="15" t="s">
        <v>24</v>
      </c>
      <c r="B11" s="8">
        <v>1</v>
      </c>
      <c r="C11">
        <f>B11*0.2818</f>
        <v>0.28179999999999999</v>
      </c>
      <c r="D11" s="9"/>
      <c r="E11" s="13"/>
      <c r="F11" s="14"/>
      <c r="G11" s="12"/>
    </row>
    <row r="12" spans="1:9" ht="17" customHeight="1" x14ac:dyDescent="0.2">
      <c r="A12" s="15" t="s">
        <v>9</v>
      </c>
      <c r="B12" s="8">
        <v>46</v>
      </c>
      <c r="C12">
        <f>((B12/10)-H2)*0.2966</f>
        <v>-2.9660000000000155E-2</v>
      </c>
      <c r="D12" s="9"/>
      <c r="E12" s="13"/>
      <c r="F12" s="14"/>
      <c r="G12" s="12"/>
    </row>
    <row r="13" spans="1:9" ht="17" customHeight="1" x14ac:dyDescent="0.2">
      <c r="A13" s="15" t="s">
        <v>12</v>
      </c>
      <c r="B13" s="8">
        <v>0</v>
      </c>
      <c r="C13">
        <f>B13*0.19758</f>
        <v>0</v>
      </c>
      <c r="D13" s="9"/>
      <c r="E13" s="13"/>
      <c r="F13" s="14"/>
      <c r="G13" s="12"/>
    </row>
    <row r="14" spans="1:9" ht="17" customHeight="1" x14ac:dyDescent="0.2">
      <c r="A14" s="15" t="s">
        <v>20</v>
      </c>
      <c r="B14" s="8">
        <v>1</v>
      </c>
      <c r="C14">
        <f>B14*0.48789</f>
        <v>0.48788999999999999</v>
      </c>
      <c r="D14" s="9"/>
      <c r="E14" s="13"/>
      <c r="F14" s="14"/>
      <c r="G14" s="12"/>
    </row>
    <row r="15" spans="1:9" ht="17" customHeight="1" x14ac:dyDescent="0.2">
      <c r="A15" s="15" t="s">
        <v>25</v>
      </c>
      <c r="B15" s="8">
        <v>150</v>
      </c>
      <c r="C15">
        <f>((B15/100)-H3)*(-0.18068)+((B15/100)-H3)^2*(0.0135)</f>
        <v>0.61174400000000007</v>
      </c>
      <c r="D15" s="9"/>
      <c r="E15" s="13"/>
      <c r="F15" s="14"/>
      <c r="G15" s="12"/>
    </row>
    <row r="16" spans="1:9" ht="17" customHeight="1" x14ac:dyDescent="0.2">
      <c r="A16" s="15" t="s">
        <v>13</v>
      </c>
      <c r="B16" s="8">
        <v>4</v>
      </c>
      <c r="C16">
        <f>(B16-H4)*(-0.0664)+(B16-H4)^2*(0.01769)+(B16-H4)^3*(-0.00194)</f>
        <v>0</v>
      </c>
      <c r="D16" s="9"/>
      <c r="E16" s="13"/>
      <c r="F16" s="14"/>
      <c r="G16" s="12"/>
    </row>
    <row r="17" spans="1:7" x14ac:dyDescent="0.2">
      <c r="A17" s="12"/>
      <c r="B17" s="12"/>
      <c r="C17" s="12"/>
      <c r="D17" s="12"/>
      <c r="E17" s="12"/>
      <c r="F17" s="12"/>
      <c r="G17" s="12"/>
    </row>
    <row r="18" spans="1:7" x14ac:dyDescent="0.2">
      <c r="A18" s="12"/>
      <c r="B18" s="12"/>
      <c r="C18" s="12"/>
      <c r="D18" s="12"/>
      <c r="E18" s="12"/>
      <c r="F18" s="12"/>
      <c r="G18" s="12"/>
    </row>
    <row r="19" spans="1:7" x14ac:dyDescent="0.2">
      <c r="A19" s="12"/>
      <c r="B19" s="12"/>
      <c r="C19" s="12"/>
      <c r="D19" s="12"/>
      <c r="E19" s="12"/>
      <c r="F19" s="12"/>
      <c r="G19" s="12"/>
    </row>
    <row r="20" spans="1:7" x14ac:dyDescent="0.2">
      <c r="A20" s="12"/>
      <c r="B20" s="12"/>
      <c r="C20" s="12"/>
      <c r="D20" s="12"/>
      <c r="E20" s="12"/>
      <c r="F20" s="12"/>
      <c r="G20" s="12"/>
    </row>
    <row r="21" spans="1:7" x14ac:dyDescent="0.2">
      <c r="A21" s="12"/>
      <c r="B21" s="12"/>
      <c r="C21" s="12"/>
      <c r="D21" s="12"/>
      <c r="E21" s="12"/>
      <c r="F21" s="12"/>
      <c r="G21" s="12"/>
    </row>
    <row r="22" spans="1:7" x14ac:dyDescent="0.2">
      <c r="A22" s="12"/>
      <c r="B22" s="12"/>
      <c r="C22" s="12"/>
      <c r="D22" s="12"/>
      <c r="E22" s="12"/>
      <c r="F22" s="12"/>
      <c r="G22" s="12"/>
    </row>
    <row r="23" spans="1:7" x14ac:dyDescent="0.2">
      <c r="A23" s="12"/>
      <c r="B23" s="12"/>
      <c r="C23" s="12"/>
      <c r="D23" s="12"/>
      <c r="E23" s="12"/>
      <c r="F23" s="12"/>
      <c r="G23" s="12"/>
    </row>
    <row r="24" spans="1:7" x14ac:dyDescent="0.2">
      <c r="A24" s="12"/>
      <c r="B24" s="12"/>
      <c r="C24" s="12"/>
      <c r="D24" s="12"/>
      <c r="E24" s="12"/>
      <c r="F24" s="12"/>
      <c r="G24" s="12"/>
    </row>
    <row r="25" spans="1:7" x14ac:dyDescent="0.2">
      <c r="A25" s="12"/>
      <c r="B25" s="12"/>
      <c r="C25" s="12"/>
      <c r="D25" s="12"/>
      <c r="E25" s="12"/>
      <c r="F25" s="12"/>
      <c r="G25" s="12"/>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Mortality Risk Prediction Score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Hasan</dc:creator>
  <cp:lastModifiedBy>Viviane Lima</cp:lastModifiedBy>
  <dcterms:created xsi:type="dcterms:W3CDTF">2022-12-02T00:24:39Z</dcterms:created>
  <dcterms:modified xsi:type="dcterms:W3CDTF">2025-05-14T23:52:51Z</dcterms:modified>
</cp:coreProperties>
</file>